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80" windowWidth="19155" windowHeight="11760"/>
  </bookViews>
  <sheets>
    <sheet name="plochy k VZ k doplněnícenyuklid" sheetId="3" r:id="rId1"/>
    <sheet name="VZkdoplněnícenyostraha" sheetId="4" r:id="rId2"/>
    <sheet name="Cena celkem" sheetId="5" r:id="rId3"/>
  </sheets>
  <definedNames>
    <definedName name="_xlnm.Print_Area" localSheetId="2">'Cena celkem'!$A$1:$D$10</definedName>
    <definedName name="_xlnm.Print_Area" localSheetId="0">'plochy k VZ k doplněnícenyuklid'!$A$1:$M$37</definedName>
    <definedName name="_xlnm.Print_Area" localSheetId="1">VZkdoplněnícenyostraha!$A$1:$D$13</definedName>
  </definedNames>
  <calcPr calcId="145621"/>
</workbook>
</file>

<file path=xl/calcChain.xml><?xml version="1.0" encoding="utf-8"?>
<calcChain xmlns="http://schemas.openxmlformats.org/spreadsheetml/2006/main">
  <c r="D11" i="4" l="1"/>
  <c r="D10" i="4"/>
  <c r="D9" i="4"/>
  <c r="D8" i="4"/>
  <c r="D13" i="4" l="1"/>
  <c r="B8" i="5" s="1"/>
  <c r="C8" i="5" s="1"/>
  <c r="E20" i="3" l="1"/>
  <c r="E5" i="3"/>
  <c r="K17" i="3" l="1"/>
  <c r="K32" i="3"/>
  <c r="L17" i="3"/>
  <c r="L32" i="3"/>
  <c r="C32" i="3"/>
  <c r="J32" i="3"/>
  <c r="K29" i="3" l="1"/>
  <c r="K14" i="3"/>
  <c r="H29" i="3" l="1"/>
  <c r="H32" i="3" s="1"/>
  <c r="J29" i="3"/>
  <c r="I29" i="3"/>
  <c r="I32" i="3" s="1"/>
  <c r="G29" i="3"/>
  <c r="G32" i="3" s="1"/>
  <c r="J14" i="3"/>
  <c r="J17" i="3" s="1"/>
  <c r="I14" i="3"/>
  <c r="I17" i="3" s="1"/>
  <c r="H14" i="3"/>
  <c r="H17" i="3" s="1"/>
  <c r="G14" i="3"/>
  <c r="G17" i="3" s="1"/>
  <c r="F29" i="3" l="1"/>
  <c r="E29" i="3"/>
  <c r="E32" i="3" s="1"/>
  <c r="D29" i="3"/>
  <c r="D32" i="3" s="1"/>
  <c r="C29" i="3"/>
  <c r="B29" i="3"/>
  <c r="B32" i="3" s="1"/>
  <c r="F14" i="3"/>
  <c r="E14" i="3"/>
  <c r="E17" i="3" s="1"/>
  <c r="D14" i="3"/>
  <c r="D17" i="3" s="1"/>
  <c r="C14" i="3"/>
  <c r="C17" i="3" s="1"/>
  <c r="B14" i="3"/>
  <c r="B17" i="3" s="1"/>
  <c r="M32" i="3" l="1"/>
  <c r="C37" i="3" s="1"/>
  <c r="M17" i="3"/>
  <c r="B37" i="3" s="1"/>
  <c r="K37" i="3" l="1"/>
  <c r="M37" i="3" s="1"/>
  <c r="B7" i="5" s="1"/>
  <c r="B10" i="5"/>
  <c r="C7" i="5"/>
  <c r="C10" i="5" s="1"/>
  <c r="D10" i="5" l="1"/>
</calcChain>
</file>

<file path=xl/sharedStrings.xml><?xml version="1.0" encoding="utf-8"?>
<sst xmlns="http://schemas.openxmlformats.org/spreadsheetml/2006/main" count="98" uniqueCount="55">
  <si>
    <t>jednací místnosti</t>
  </si>
  <si>
    <t>Povrch</t>
  </si>
  <si>
    <t>dlažba</t>
  </si>
  <si>
    <t>zátěžový koberec</t>
  </si>
  <si>
    <t>1. nadzemní podlaží</t>
  </si>
  <si>
    <t>2. nadzemní podlaží</t>
  </si>
  <si>
    <t>3. nadzemní podlaží</t>
  </si>
  <si>
    <t>Celkem</t>
  </si>
  <si>
    <t>parkovací plochy</t>
  </si>
  <si>
    <t>testovací místnosti</t>
  </si>
  <si>
    <t>sikafloor</t>
  </si>
  <si>
    <t>epoxid.</t>
  </si>
  <si>
    <t>nátěr</t>
  </si>
  <si>
    <t>1. podzemní podlaží</t>
  </si>
  <si>
    <t>chodby strojem</t>
  </si>
  <si>
    <t>kuchyňky</t>
  </si>
  <si>
    <t xml:space="preserve">soc. zařízení </t>
  </si>
  <si>
    <t>chodby, schody ručně</t>
  </si>
  <si>
    <t>ostatní technol. zázemí</t>
  </si>
  <si>
    <t>cena mj.</t>
  </si>
  <si>
    <t>Cena celkem 12 měsíců</t>
  </si>
  <si>
    <t>Cena celkem</t>
  </si>
  <si>
    <t>četnost za 12 měsíců</t>
  </si>
  <si>
    <t>TRIDENT</t>
  </si>
  <si>
    <t>VIVA</t>
  </si>
  <si>
    <t>Nabídková cena celkem</t>
  </si>
  <si>
    <t>sklo</t>
  </si>
  <si>
    <t>plocha oken m2</t>
  </si>
  <si>
    <t>plocha fasády, příčky, zábradlí m2</t>
  </si>
  <si>
    <t>venkovní prostory vstupy počet</t>
  </si>
  <si>
    <t>venkovní prostory okolí budovy 1xúklid</t>
  </si>
  <si>
    <t>Vyplnit pouze takto vyznačené pole !!!</t>
  </si>
  <si>
    <t>kanceláře zadavatele a prostory recepce</t>
  </si>
  <si>
    <t xml:space="preserve">tabulka výměr MFB III.: TRIDENT - max. plocha úklidu </t>
  </si>
  <si>
    <t>m2 podlahové plochy</t>
  </si>
  <si>
    <t>tabulka výměr MFB IV.: VIVA - max. plocha úklidu</t>
  </si>
  <si>
    <t>Celkem za 23 měsíců</t>
  </si>
  <si>
    <t>Ostraha budov Trident a Viva</t>
  </si>
  <si>
    <t>Specifikace</t>
  </si>
  <si>
    <t>Hodinová sazba</t>
  </si>
  <si>
    <t>počet hodin všední den vč. sobot a nedělí</t>
  </si>
  <si>
    <t>cena všední den vč. sobot anedělí</t>
  </si>
  <si>
    <t>Hodinová sazba / 1 strážný, všední den vč. sobot a nedělí</t>
  </si>
  <si>
    <t>Hodinová sazba / 1 strážný, svátek</t>
  </si>
  <si>
    <t>bez DPH</t>
  </si>
  <si>
    <t>DPH</t>
  </si>
  <si>
    <t>vč. DPH</t>
  </si>
  <si>
    <t>Cena úklidu celkem</t>
  </si>
  <si>
    <t>Cena ostrahy celkem</t>
  </si>
  <si>
    <t>Celkem celkem za 23 měsíců</t>
  </si>
  <si>
    <t>Tabulka stanovení ceny celkem</t>
  </si>
  <si>
    <t>Úklid a Ostraha budov MFB III Trident a MFB IV Viva</t>
  </si>
  <si>
    <t xml:space="preserve">Tabulka místností s výměry dle využití místností </t>
  </si>
  <si>
    <t>Příloha č. 4 Tabulka stanovení ceny</t>
  </si>
  <si>
    <t xml:space="preserve">Tabulka stanovení ceny ostrahy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</si>
</sst>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č&quot;"/>
    <numFmt numFmtId="165" formatCode="#,##0\ &quot;Kč&quot;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0" tint="-4.9989318521683403E-2"/>
        <bgColor indexed="64"/>
      </patternFill>
    </fill>
    <fill>
      <gradientFill degree="90">
        <stop position="0">
          <color rgb="FFFF0000"/>
        </stop>
        <stop position="1">
          <color rgb="FF92D050"/>
        </stop>
      </gradient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3" fillId="0" borderId="0" xfId="0" applyFont="1"/>
    <xf numFmtId="3" fontId="1" fillId="0" borderId="3" xfId="0" applyNumberFormat="1" applyFont="1" applyBorder="1" applyAlignment="1">
      <alignment horizontal="center" vertical="top" wrapText="1"/>
    </xf>
    <xf numFmtId="3" fontId="2" fillId="3" borderId="3" xfId="0" applyNumberFormat="1" applyFont="1" applyFill="1" applyBorder="1" applyAlignment="1">
      <alignment horizontal="center" vertical="top" wrapText="1"/>
    </xf>
    <xf numFmtId="3" fontId="0" fillId="0" borderId="0" xfId="0" applyNumberFormat="1"/>
    <xf numFmtId="3" fontId="2" fillId="3" borderId="2" xfId="0" applyNumberFormat="1" applyFont="1" applyFill="1" applyBorder="1" applyAlignment="1">
      <alignment vertical="top" wrapText="1"/>
    </xf>
    <xf numFmtId="3" fontId="6" fillId="3" borderId="3" xfId="0" applyNumberFormat="1" applyFont="1" applyFill="1" applyBorder="1" applyAlignment="1">
      <alignment horizontal="center" vertical="top" wrapText="1"/>
    </xf>
    <xf numFmtId="3" fontId="3" fillId="0" borderId="0" xfId="0" applyNumberFormat="1" applyFont="1"/>
    <xf numFmtId="3" fontId="1" fillId="0" borderId="0" xfId="0" applyNumberFormat="1" applyFont="1"/>
    <xf numFmtId="0" fontId="0" fillId="0" borderId="0" xfId="0" applyFill="1"/>
    <xf numFmtId="0" fontId="0" fillId="0" borderId="0" xfId="0" applyFill="1" applyBorder="1"/>
    <xf numFmtId="0" fontId="7" fillId="0" borderId="0" xfId="0" applyFont="1" applyFill="1" applyBorder="1"/>
    <xf numFmtId="0" fontId="7" fillId="0" borderId="0" xfId="0" applyFont="1" applyFill="1"/>
    <xf numFmtId="0" fontId="4" fillId="9" borderId="3" xfId="0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3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4" fillId="5" borderId="1" xfId="0" applyNumberFormat="1" applyFont="1" applyFill="1" applyBorder="1" applyAlignment="1">
      <alignment horizontal="center" vertical="center" wrapText="1"/>
    </xf>
    <xf numFmtId="3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3" fontId="2" fillId="3" borderId="0" xfId="0" applyNumberFormat="1" applyFont="1" applyFill="1" applyBorder="1" applyAlignment="1">
      <alignment vertical="top" wrapText="1"/>
    </xf>
    <xf numFmtId="3" fontId="2" fillId="3" borderId="0" xfId="0" applyNumberFormat="1" applyFont="1" applyFill="1" applyBorder="1" applyAlignment="1">
      <alignment horizontal="center" vertical="top" wrapText="1"/>
    </xf>
    <xf numFmtId="3" fontId="1" fillId="2" borderId="2" xfId="0" applyNumberFormat="1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64" fontId="8" fillId="0" borderId="0" xfId="0" applyNumberFormat="1" applyFont="1"/>
    <xf numFmtId="3" fontId="9" fillId="0" borderId="9" xfId="0" applyNumberFormat="1" applyFont="1" applyBorder="1"/>
    <xf numFmtId="3" fontId="9" fillId="0" borderId="11" xfId="0" applyNumberFormat="1" applyFont="1" applyBorder="1"/>
    <xf numFmtId="164" fontId="0" fillId="0" borderId="12" xfId="0" applyNumberFormat="1" applyBorder="1"/>
    <xf numFmtId="3" fontId="0" fillId="0" borderId="5" xfId="0" applyNumberFormat="1" applyBorder="1" applyAlignment="1">
      <alignment horizontal="center"/>
    </xf>
    <xf numFmtId="3" fontId="6" fillId="0" borderId="8" xfId="0" applyNumberFormat="1" applyFont="1" applyFill="1" applyBorder="1" applyAlignment="1">
      <alignment horizontal="center" vertical="top" wrapText="1"/>
    </xf>
    <xf numFmtId="3" fontId="0" fillId="0" borderId="5" xfId="0" applyNumberFormat="1" applyFill="1" applyBorder="1"/>
    <xf numFmtId="3" fontId="2" fillId="0" borderId="5" xfId="0" applyNumberFormat="1" applyFont="1" applyFill="1" applyBorder="1" applyAlignment="1">
      <alignment horizontal="center" vertical="top" wrapText="1"/>
    </xf>
    <xf numFmtId="3" fontId="6" fillId="0" borderId="10" xfId="0" applyNumberFormat="1" applyFont="1" applyFill="1" applyBorder="1" applyAlignment="1">
      <alignment horizontal="center" vertical="top" wrapText="1"/>
    </xf>
    <xf numFmtId="164" fontId="0" fillId="0" borderId="12" xfId="0" applyNumberFormat="1" applyFill="1" applyBorder="1"/>
    <xf numFmtId="3" fontId="2" fillId="0" borderId="12" xfId="0" applyNumberFormat="1" applyFont="1" applyFill="1" applyBorder="1" applyAlignment="1">
      <alignment horizontal="center" vertical="top" wrapText="1"/>
    </xf>
    <xf numFmtId="164" fontId="8" fillId="0" borderId="13" xfId="0" applyNumberFormat="1" applyFont="1" applyFill="1" applyBorder="1"/>
    <xf numFmtId="0" fontId="11" fillId="0" borderId="6" xfId="0" applyFont="1" applyFill="1" applyBorder="1"/>
    <xf numFmtId="0" fontId="12" fillId="0" borderId="7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165" fontId="12" fillId="0" borderId="12" xfId="0" applyNumberFormat="1" applyFont="1" applyFill="1" applyBorder="1" applyAlignment="1">
      <alignment horizontal="center" vertical="center"/>
    </xf>
    <xf numFmtId="165" fontId="12" fillId="0" borderId="12" xfId="0" applyNumberFormat="1" applyFont="1" applyBorder="1" applyAlignment="1">
      <alignment horizontal="center" vertical="center"/>
    </xf>
    <xf numFmtId="165" fontId="13" fillId="0" borderId="13" xfId="0" applyNumberFormat="1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wrapText="1"/>
    </xf>
    <xf numFmtId="3" fontId="1" fillId="0" borderId="3" xfId="0" applyNumberFormat="1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horizontal="center" vertical="center" wrapText="1"/>
    </xf>
    <xf numFmtId="164" fontId="0" fillId="13" borderId="7" xfId="0" applyNumberFormat="1" applyFill="1" applyBorder="1"/>
    <xf numFmtId="164" fontId="0" fillId="13" borderId="7" xfId="0" applyNumberFormat="1" applyFill="1" applyBorder="1" applyAlignment="1">
      <alignment horizontal="center"/>
    </xf>
    <xf numFmtId="0" fontId="10" fillId="0" borderId="14" xfId="0" applyFont="1" applyBorder="1" applyAlignment="1">
      <alignment horizontal="left"/>
    </xf>
    <xf numFmtId="0" fontId="10" fillId="0" borderId="0" xfId="0" applyFont="1" applyAlignment="1">
      <alignment horizontal="left"/>
    </xf>
    <xf numFmtId="164" fontId="0" fillId="0" borderId="0" xfId="0" applyNumberFormat="1" applyFill="1" applyBorder="1"/>
    <xf numFmtId="3" fontId="2" fillId="0" borderId="0" xfId="0" applyNumberFormat="1" applyFont="1" applyFill="1" applyBorder="1" applyAlignment="1">
      <alignment horizontal="center" vertical="top" wrapText="1"/>
    </xf>
    <xf numFmtId="164" fontId="0" fillId="0" borderId="0" xfId="0" applyNumberFormat="1" applyBorder="1"/>
    <xf numFmtId="164" fontId="8" fillId="0" borderId="0" xfId="0" applyNumberFormat="1" applyFont="1" applyFill="1" applyBorder="1"/>
    <xf numFmtId="165" fontId="13" fillId="0" borderId="22" xfId="0" applyNumberFormat="1" applyFont="1" applyFill="1" applyBorder="1" applyAlignment="1">
      <alignment horizontal="center" vertical="center"/>
    </xf>
    <xf numFmtId="165" fontId="13" fillId="0" borderId="23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vertical="top" wrapText="1"/>
    </xf>
    <xf numFmtId="0" fontId="10" fillId="0" borderId="0" xfId="0" applyFont="1" applyAlignment="1">
      <alignment horizontal="center"/>
    </xf>
    <xf numFmtId="164" fontId="0" fillId="13" borderId="17" xfId="0" applyNumberFormat="1" applyFill="1" applyBorder="1"/>
    <xf numFmtId="3" fontId="1" fillId="2" borderId="24" xfId="0" applyNumberFormat="1" applyFont="1" applyFill="1" applyBorder="1" applyAlignment="1">
      <alignment vertical="top" wrapText="1"/>
    </xf>
    <xf numFmtId="3" fontId="1" fillId="0" borderId="4" xfId="0" applyNumberFormat="1" applyFont="1" applyBorder="1" applyAlignment="1">
      <alignment horizontal="center" vertical="top" wrapText="1"/>
    </xf>
    <xf numFmtId="3" fontId="1" fillId="0" borderId="1" xfId="0" applyNumberFormat="1" applyFont="1" applyBorder="1"/>
    <xf numFmtId="3" fontId="0" fillId="0" borderId="1" xfId="0" applyNumberFormat="1" applyBorder="1"/>
    <xf numFmtId="164" fontId="0" fillId="0" borderId="2" xfId="0" applyNumberFormat="1" applyFill="1" applyBorder="1"/>
    <xf numFmtId="3" fontId="2" fillId="0" borderId="2" xfId="0" applyNumberFormat="1" applyFont="1" applyFill="1" applyBorder="1" applyAlignment="1">
      <alignment horizontal="center" vertical="top" wrapText="1"/>
    </xf>
    <xf numFmtId="3" fontId="1" fillId="0" borderId="3" xfId="0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164" fontId="0" fillId="7" borderId="2" xfId="0" applyNumberFormat="1" applyFill="1" applyBorder="1" applyAlignment="1">
      <alignment horizontal="center" vertical="center"/>
    </xf>
    <xf numFmtId="164" fontId="9" fillId="7" borderId="2" xfId="0" applyNumberFormat="1" applyFont="1" applyFill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3" fontId="2" fillId="3" borderId="17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4" fillId="12" borderId="1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4" fillId="10" borderId="1" xfId="0" applyNumberFormat="1" applyFont="1" applyFill="1" applyBorder="1" applyAlignment="1">
      <alignment horizontal="center" vertical="center" wrapText="1"/>
    </xf>
    <xf numFmtId="3" fontId="4" fillId="10" borderId="2" xfId="0" applyNumberFormat="1" applyFont="1" applyFill="1" applyBorder="1" applyAlignment="1">
      <alignment horizontal="center" vertical="center" wrapText="1"/>
    </xf>
    <xf numFmtId="165" fontId="12" fillId="0" borderId="18" xfId="0" applyNumberFormat="1" applyFont="1" applyFill="1" applyBorder="1" applyAlignment="1">
      <alignment horizontal="center" vertical="center"/>
    </xf>
    <xf numFmtId="165" fontId="12" fillId="0" borderId="19" xfId="0" applyNumberFormat="1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vertical="top" wrapText="1"/>
    </xf>
    <xf numFmtId="3" fontId="1" fillId="2" borderId="2" xfId="0" applyNumberFormat="1" applyFont="1" applyFill="1" applyBorder="1" applyAlignment="1">
      <alignment vertical="top" wrapText="1"/>
    </xf>
    <xf numFmtId="3" fontId="5" fillId="2" borderId="1" xfId="0" applyNumberFormat="1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3" fontId="4" fillId="11" borderId="1" xfId="0" applyNumberFormat="1" applyFont="1" applyFill="1" applyBorder="1" applyAlignment="1">
      <alignment horizontal="center" vertical="center" wrapText="1"/>
    </xf>
    <xf numFmtId="3" fontId="4" fillId="11" borderId="2" xfId="0" applyNumberFormat="1" applyFont="1" applyFill="1" applyBorder="1" applyAlignment="1">
      <alignment horizontal="center" vertical="center" wrapText="1"/>
    </xf>
    <xf numFmtId="3" fontId="4" fillId="12" borderId="1" xfId="0" applyNumberFormat="1" applyFont="1" applyFill="1" applyBorder="1" applyAlignment="1">
      <alignment horizontal="center" vertical="center" wrapText="1"/>
    </xf>
    <xf numFmtId="3" fontId="4" fillId="12" borderId="2" xfId="0" applyNumberFormat="1" applyFont="1" applyFill="1" applyBorder="1" applyAlignment="1">
      <alignment horizontal="center" vertical="center" wrapText="1"/>
    </xf>
    <xf numFmtId="3" fontId="4" fillId="7" borderId="1" xfId="0" applyNumberFormat="1" applyFont="1" applyFill="1" applyBorder="1" applyAlignment="1">
      <alignment horizontal="center" vertical="center" wrapText="1"/>
    </xf>
    <xf numFmtId="3" fontId="4" fillId="7" borderId="2" xfId="0" applyNumberFormat="1" applyFont="1" applyFill="1" applyBorder="1" applyAlignment="1">
      <alignment horizontal="center" vertical="center" wrapText="1"/>
    </xf>
    <xf numFmtId="3" fontId="4" fillId="8" borderId="1" xfId="0" applyNumberFormat="1" applyFont="1" applyFill="1" applyBorder="1" applyAlignment="1">
      <alignment horizontal="center" vertical="center" wrapText="1"/>
    </xf>
    <xf numFmtId="3" fontId="4" fillId="8" borderId="2" xfId="0" applyNumberFormat="1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3" fontId="5" fillId="2" borderId="1" xfId="0" applyNumberFormat="1" applyFont="1" applyFill="1" applyBorder="1" applyAlignment="1">
      <alignment horizontal="left" vertical="center" wrapText="1"/>
    </xf>
    <xf numFmtId="3" fontId="5" fillId="2" borderId="2" xfId="0" applyNumberFormat="1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3333FF"/>
      <color rgb="FFFF00FF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tabSelected="1" topLeftCell="A3" zoomScaleNormal="100" workbookViewId="0">
      <selection activeCell="F3" sqref="F3"/>
    </sheetView>
  </sheetViews>
  <sheetFormatPr defaultRowHeight="15" x14ac:dyDescent="0.25"/>
  <cols>
    <col min="1" max="1" width="21.140625" customWidth="1"/>
    <col min="2" max="2" width="14.140625" customWidth="1"/>
    <col min="3" max="3" width="12.5703125" customWidth="1"/>
    <col min="4" max="5" width="13.42578125" customWidth="1"/>
    <col min="6" max="6" width="10.28515625" customWidth="1"/>
    <col min="7" max="7" width="12" customWidth="1"/>
    <col min="8" max="8" width="11.42578125" customWidth="1"/>
    <col min="9" max="10" width="11.28515625" customWidth="1"/>
    <col min="11" max="11" width="15.5703125" customWidth="1"/>
    <col min="12" max="12" width="12" customWidth="1"/>
    <col min="13" max="13" width="17" customWidth="1"/>
    <col min="14" max="14" width="9.140625" customWidth="1"/>
  </cols>
  <sheetData>
    <row r="1" spans="1:13" ht="18.75" x14ac:dyDescent="0.3">
      <c r="A1" s="119" t="s">
        <v>53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3" ht="19.5" thickBot="1" x14ac:dyDescent="0.35">
      <c r="A2" s="79" t="s">
        <v>52</v>
      </c>
      <c r="B2" s="79"/>
      <c r="C2" s="79"/>
      <c r="D2" s="79"/>
      <c r="E2" s="79"/>
      <c r="F2" s="66"/>
      <c r="G2" s="66"/>
      <c r="H2" s="66"/>
      <c r="I2" s="66"/>
      <c r="J2" s="66"/>
      <c r="K2" s="66"/>
      <c r="L2" s="66"/>
      <c r="M2" s="66"/>
    </row>
    <row r="3" spans="1:13" ht="18.75" x14ac:dyDescent="0.3">
      <c r="A3" s="56"/>
      <c r="B3" s="57" t="s">
        <v>31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13" s="4" customFormat="1" ht="15.75" customHeight="1" x14ac:dyDescent="0.25">
      <c r="A4" s="8"/>
    </row>
    <row r="5" spans="1:13" s="4" customFormat="1" ht="16.5" thickBot="1" x14ac:dyDescent="0.3">
      <c r="A5" s="7" t="s">
        <v>33</v>
      </c>
      <c r="E5" s="7">
        <f>B14+C14+D14+E14+G14+H14</f>
        <v>3039</v>
      </c>
      <c r="F5" s="7" t="s">
        <v>34</v>
      </c>
    </row>
    <row r="6" spans="1:13" s="4" customFormat="1" ht="21.75" customHeight="1" x14ac:dyDescent="0.25">
      <c r="A6" s="103"/>
      <c r="B6" s="111" t="s">
        <v>8</v>
      </c>
      <c r="C6" s="14" t="s">
        <v>14</v>
      </c>
      <c r="D6" s="21" t="s">
        <v>16</v>
      </c>
      <c r="E6" s="113" t="s">
        <v>32</v>
      </c>
      <c r="F6" s="115" t="s">
        <v>9</v>
      </c>
      <c r="G6" s="93" t="s">
        <v>0</v>
      </c>
      <c r="H6" s="109" t="s">
        <v>18</v>
      </c>
      <c r="I6" s="91" t="s">
        <v>27</v>
      </c>
      <c r="J6" s="91" t="s">
        <v>28</v>
      </c>
      <c r="K6" s="91" t="s">
        <v>29</v>
      </c>
      <c r="L6" s="91" t="s">
        <v>30</v>
      </c>
      <c r="M6" s="53" t="s">
        <v>21</v>
      </c>
    </row>
    <row r="7" spans="1:13" s="4" customFormat="1" ht="30" customHeight="1" thickBot="1" x14ac:dyDescent="0.3">
      <c r="A7" s="104"/>
      <c r="B7" s="112"/>
      <c r="C7" s="13" t="s">
        <v>17</v>
      </c>
      <c r="D7" s="22" t="s">
        <v>15</v>
      </c>
      <c r="E7" s="114"/>
      <c r="F7" s="116"/>
      <c r="G7" s="94"/>
      <c r="H7" s="110"/>
      <c r="I7" s="92"/>
      <c r="J7" s="92"/>
      <c r="K7" s="92"/>
      <c r="L7" s="92"/>
      <c r="M7" s="50"/>
    </row>
    <row r="8" spans="1:13" s="16" customFormat="1" ht="15" customHeight="1" x14ac:dyDescent="0.25">
      <c r="A8" s="120" t="s">
        <v>1</v>
      </c>
      <c r="B8" s="105" t="s">
        <v>10</v>
      </c>
      <c r="C8" s="105" t="s">
        <v>2</v>
      </c>
      <c r="D8" s="105" t="s">
        <v>2</v>
      </c>
      <c r="E8" s="105" t="s">
        <v>3</v>
      </c>
      <c r="F8" s="15" t="s">
        <v>11</v>
      </c>
      <c r="G8" s="105" t="s">
        <v>3</v>
      </c>
      <c r="H8" s="105" t="s">
        <v>2</v>
      </c>
      <c r="I8" s="105" t="s">
        <v>26</v>
      </c>
      <c r="J8" s="105" t="s">
        <v>26</v>
      </c>
      <c r="K8" s="105"/>
      <c r="L8" s="105"/>
      <c r="M8" s="53"/>
    </row>
    <row r="9" spans="1:13" s="16" customFormat="1" ht="15.75" thickBot="1" x14ac:dyDescent="0.3">
      <c r="A9" s="121"/>
      <c r="B9" s="106"/>
      <c r="C9" s="106"/>
      <c r="D9" s="106"/>
      <c r="E9" s="106"/>
      <c r="F9" s="17" t="s">
        <v>12</v>
      </c>
      <c r="G9" s="106"/>
      <c r="H9" s="106"/>
      <c r="I9" s="106"/>
      <c r="J9" s="106"/>
      <c r="K9" s="106"/>
      <c r="L9" s="106"/>
      <c r="M9" s="54"/>
    </row>
    <row r="10" spans="1:13" s="4" customFormat="1" ht="16.5" thickBot="1" x14ac:dyDescent="0.3">
      <c r="A10" s="26" t="s">
        <v>13</v>
      </c>
      <c r="B10" s="2">
        <v>1416</v>
      </c>
      <c r="C10" s="2">
        <v>102</v>
      </c>
      <c r="D10" s="2">
        <v>0</v>
      </c>
      <c r="E10" s="2">
        <v>0</v>
      </c>
      <c r="F10" s="2">
        <v>0</v>
      </c>
      <c r="G10" s="2">
        <v>0</v>
      </c>
      <c r="H10" s="2">
        <v>10</v>
      </c>
      <c r="I10" s="49">
        <v>5</v>
      </c>
      <c r="J10" s="49">
        <v>9</v>
      </c>
      <c r="K10" s="49">
        <v>1</v>
      </c>
      <c r="L10" s="49"/>
      <c r="M10" s="3"/>
    </row>
    <row r="11" spans="1:13" s="4" customFormat="1" ht="16.5" thickBot="1" x14ac:dyDescent="0.3">
      <c r="A11" s="26" t="s">
        <v>4</v>
      </c>
      <c r="B11" s="2">
        <v>0</v>
      </c>
      <c r="C11" s="2">
        <v>488</v>
      </c>
      <c r="D11" s="2">
        <v>92</v>
      </c>
      <c r="E11" s="2">
        <v>16</v>
      </c>
      <c r="F11" s="2">
        <v>0</v>
      </c>
      <c r="G11" s="2">
        <v>116</v>
      </c>
      <c r="H11" s="2">
        <v>10</v>
      </c>
      <c r="I11" s="49">
        <v>316</v>
      </c>
      <c r="J11" s="49">
        <v>143</v>
      </c>
      <c r="K11" s="49">
        <v>2</v>
      </c>
      <c r="L11" s="49"/>
      <c r="M11" s="3"/>
    </row>
    <row r="12" spans="1:13" s="4" customFormat="1" ht="16.5" thickBot="1" x14ac:dyDescent="0.3">
      <c r="A12" s="26" t="s">
        <v>5</v>
      </c>
      <c r="B12" s="2">
        <v>0</v>
      </c>
      <c r="C12" s="2">
        <v>386</v>
      </c>
      <c r="D12" s="2">
        <v>100</v>
      </c>
      <c r="E12" s="2">
        <v>0</v>
      </c>
      <c r="F12" s="2">
        <v>0</v>
      </c>
      <c r="G12" s="2">
        <v>39</v>
      </c>
      <c r="H12" s="2">
        <v>10</v>
      </c>
      <c r="I12" s="49">
        <v>353</v>
      </c>
      <c r="J12" s="49">
        <v>123</v>
      </c>
      <c r="K12" s="49">
        <v>0</v>
      </c>
      <c r="L12" s="49"/>
      <c r="M12" s="3"/>
    </row>
    <row r="13" spans="1:13" s="4" customFormat="1" ht="16.5" thickBot="1" x14ac:dyDescent="0.3">
      <c r="A13" s="26" t="s">
        <v>6</v>
      </c>
      <c r="B13" s="2">
        <v>0</v>
      </c>
      <c r="C13" s="2">
        <v>164</v>
      </c>
      <c r="D13" s="2">
        <v>80</v>
      </c>
      <c r="E13" s="2">
        <v>0</v>
      </c>
      <c r="F13" s="2">
        <v>0</v>
      </c>
      <c r="G13" s="2">
        <v>0</v>
      </c>
      <c r="H13" s="2">
        <v>10</v>
      </c>
      <c r="I13" s="49">
        <v>349</v>
      </c>
      <c r="J13" s="49">
        <v>120</v>
      </c>
      <c r="K13" s="49">
        <v>0</v>
      </c>
      <c r="L13" s="49"/>
      <c r="M13" s="3"/>
    </row>
    <row r="14" spans="1:13" s="4" customFormat="1" ht="16.5" thickBot="1" x14ac:dyDescent="0.3">
      <c r="A14" s="5" t="s">
        <v>7</v>
      </c>
      <c r="B14" s="3">
        <f t="shared" ref="B14:F14" si="0">SUM(B10:B13)</f>
        <v>1416</v>
      </c>
      <c r="C14" s="3">
        <f t="shared" si="0"/>
        <v>1140</v>
      </c>
      <c r="D14" s="3">
        <f t="shared" si="0"/>
        <v>272</v>
      </c>
      <c r="E14" s="3">
        <f t="shared" si="0"/>
        <v>16</v>
      </c>
      <c r="F14" s="3">
        <f t="shared" si="0"/>
        <v>0</v>
      </c>
      <c r="G14" s="3">
        <f t="shared" ref="G14:K14" si="1">SUM(G10:G13)</f>
        <v>155</v>
      </c>
      <c r="H14" s="3">
        <f t="shared" si="1"/>
        <v>40</v>
      </c>
      <c r="I14" s="3">
        <f t="shared" si="1"/>
        <v>1023</v>
      </c>
      <c r="J14" s="3">
        <f t="shared" si="1"/>
        <v>395</v>
      </c>
      <c r="K14" s="3">
        <f t="shared" si="1"/>
        <v>3</v>
      </c>
      <c r="L14" s="3"/>
      <c r="M14" s="6"/>
    </row>
    <row r="15" spans="1:13" s="4" customFormat="1" ht="15.75" x14ac:dyDescent="0.25">
      <c r="A15" s="55" t="s">
        <v>19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34"/>
    </row>
    <row r="16" spans="1:13" s="4" customFormat="1" ht="15.75" customHeight="1" x14ac:dyDescent="0.25">
      <c r="A16" s="30" t="s">
        <v>22</v>
      </c>
      <c r="B16" s="35">
        <v>20</v>
      </c>
      <c r="C16" s="35">
        <v>250</v>
      </c>
      <c r="D16" s="35">
        <v>250</v>
      </c>
      <c r="E16" s="35">
        <v>106</v>
      </c>
      <c r="F16" s="36"/>
      <c r="G16" s="35">
        <v>106</v>
      </c>
      <c r="H16" s="33">
        <v>2</v>
      </c>
      <c r="I16" s="33">
        <v>2</v>
      </c>
      <c r="J16" s="33">
        <v>2</v>
      </c>
      <c r="K16" s="33">
        <v>53</v>
      </c>
      <c r="L16" s="33">
        <v>12</v>
      </c>
      <c r="M16" s="37"/>
    </row>
    <row r="17" spans="1:13" s="4" customFormat="1" ht="16.5" thickBot="1" x14ac:dyDescent="0.3">
      <c r="A17" s="31" t="s">
        <v>20</v>
      </c>
      <c r="B17" s="38">
        <f>B16*B15*B14</f>
        <v>0</v>
      </c>
      <c r="C17" s="38">
        <f>C16*C15*C14</f>
        <v>0</v>
      </c>
      <c r="D17" s="38">
        <f>D16*D15*D14</f>
        <v>0</v>
      </c>
      <c r="E17" s="38">
        <f>E16*E15*E14</f>
        <v>0</v>
      </c>
      <c r="F17" s="39"/>
      <c r="G17" s="38">
        <f>G16*G15*G14</f>
        <v>0</v>
      </c>
      <c r="H17" s="32">
        <f>H16*H15*H14</f>
        <v>0</v>
      </c>
      <c r="I17" s="38">
        <f>I16*I15*I14</f>
        <v>0</v>
      </c>
      <c r="J17" s="32">
        <f>J16*J15*J14</f>
        <v>0</v>
      </c>
      <c r="K17" s="38">
        <f>K16*K15*K14</f>
        <v>0</v>
      </c>
      <c r="L17" s="32">
        <f>L16*L15</f>
        <v>0</v>
      </c>
      <c r="M17" s="40">
        <f>SUM(B17:L17)</f>
        <v>0</v>
      </c>
    </row>
    <row r="18" spans="1:13" s="4" customFormat="1" ht="15.75" customHeight="1" x14ac:dyDescent="0.25">
      <c r="A18" s="80"/>
      <c r="B18" s="80"/>
      <c r="C18" s="80"/>
      <c r="D18" s="25"/>
      <c r="E18" s="25"/>
      <c r="F18" s="25"/>
      <c r="G18" s="25"/>
      <c r="H18" s="25"/>
      <c r="I18" s="25"/>
      <c r="J18" s="25"/>
      <c r="K18" s="29"/>
    </row>
    <row r="19" spans="1:13" s="4" customFormat="1" ht="15.75" x14ac:dyDescent="0.25">
      <c r="A19" s="8"/>
    </row>
    <row r="20" spans="1:13" ht="16.5" thickBot="1" x14ac:dyDescent="0.3">
      <c r="A20" s="1" t="s">
        <v>35</v>
      </c>
      <c r="E20" s="7">
        <f>B29+C29+D29+E29+G29+H29</f>
        <v>3484</v>
      </c>
      <c r="F20" s="7" t="s">
        <v>34</v>
      </c>
    </row>
    <row r="21" spans="1:13" ht="20.25" customHeight="1" x14ac:dyDescent="0.25">
      <c r="A21" s="81"/>
      <c r="B21" s="83" t="s">
        <v>8</v>
      </c>
      <c r="C21" s="27" t="s">
        <v>14</v>
      </c>
      <c r="D21" s="28" t="s">
        <v>16</v>
      </c>
      <c r="E21" s="85" t="s">
        <v>32</v>
      </c>
      <c r="F21" s="101" t="s">
        <v>9</v>
      </c>
      <c r="G21" s="107" t="s">
        <v>0</v>
      </c>
      <c r="H21" s="109" t="s">
        <v>18</v>
      </c>
      <c r="I21" s="91" t="s">
        <v>27</v>
      </c>
      <c r="J21" s="91" t="s">
        <v>28</v>
      </c>
      <c r="K21" s="91" t="s">
        <v>29</v>
      </c>
      <c r="L21" s="91" t="s">
        <v>30</v>
      </c>
      <c r="M21" s="51" t="s">
        <v>21</v>
      </c>
    </row>
    <row r="22" spans="1:13" ht="32.25" customHeight="1" thickBot="1" x14ac:dyDescent="0.3">
      <c r="A22" s="82"/>
      <c r="B22" s="84"/>
      <c r="C22" s="13" t="s">
        <v>17</v>
      </c>
      <c r="D22" s="23" t="s">
        <v>15</v>
      </c>
      <c r="E22" s="86"/>
      <c r="F22" s="102"/>
      <c r="G22" s="108"/>
      <c r="H22" s="110"/>
      <c r="I22" s="92"/>
      <c r="J22" s="92"/>
      <c r="K22" s="92"/>
      <c r="L22" s="92"/>
      <c r="M22" s="50"/>
    </row>
    <row r="23" spans="1:13" s="20" customFormat="1" ht="15" customHeight="1" x14ac:dyDescent="0.25">
      <c r="A23" s="87" t="s">
        <v>1</v>
      </c>
      <c r="B23" s="89" t="s">
        <v>10</v>
      </c>
      <c r="C23" s="89" t="s">
        <v>2</v>
      </c>
      <c r="D23" s="89" t="s">
        <v>2</v>
      </c>
      <c r="E23" s="89" t="s">
        <v>3</v>
      </c>
      <c r="F23" s="19" t="s">
        <v>11</v>
      </c>
      <c r="G23" s="89" t="s">
        <v>3</v>
      </c>
      <c r="H23" s="89" t="s">
        <v>2</v>
      </c>
      <c r="I23" s="105" t="s">
        <v>26</v>
      </c>
      <c r="J23" s="105" t="s">
        <v>26</v>
      </c>
      <c r="K23" s="105"/>
      <c r="L23" s="105"/>
      <c r="M23" s="51"/>
    </row>
    <row r="24" spans="1:13" s="20" customFormat="1" ht="15.75" thickBot="1" x14ac:dyDescent="0.3">
      <c r="A24" s="88"/>
      <c r="B24" s="90"/>
      <c r="C24" s="90"/>
      <c r="D24" s="90"/>
      <c r="E24" s="90"/>
      <c r="F24" s="18" t="s">
        <v>12</v>
      </c>
      <c r="G24" s="90"/>
      <c r="H24" s="90"/>
      <c r="I24" s="106"/>
      <c r="J24" s="106"/>
      <c r="K24" s="106"/>
      <c r="L24" s="106"/>
      <c r="M24" s="52"/>
    </row>
    <row r="25" spans="1:13" s="4" customFormat="1" ht="16.5" thickBot="1" x14ac:dyDescent="0.3">
      <c r="A25" s="26" t="s">
        <v>13</v>
      </c>
      <c r="B25" s="2">
        <v>1474</v>
      </c>
      <c r="C25" s="2">
        <v>59</v>
      </c>
      <c r="D25" s="2">
        <v>0</v>
      </c>
      <c r="E25" s="2">
        <v>0</v>
      </c>
      <c r="F25" s="2">
        <v>0</v>
      </c>
      <c r="G25" s="2">
        <v>0</v>
      </c>
      <c r="H25" s="2">
        <v>10</v>
      </c>
      <c r="I25" s="49">
        <v>3</v>
      </c>
      <c r="J25" s="49">
        <v>5</v>
      </c>
      <c r="K25" s="49">
        <v>0</v>
      </c>
      <c r="L25" s="49"/>
      <c r="M25" s="3"/>
    </row>
    <row r="26" spans="1:13" s="4" customFormat="1" ht="16.5" thickBot="1" x14ac:dyDescent="0.3">
      <c r="A26" s="26" t="s">
        <v>4</v>
      </c>
      <c r="B26" s="2">
        <v>0</v>
      </c>
      <c r="C26" s="2">
        <v>484</v>
      </c>
      <c r="D26" s="2">
        <v>100</v>
      </c>
      <c r="E26" s="2">
        <v>128</v>
      </c>
      <c r="F26" s="2">
        <v>0</v>
      </c>
      <c r="G26" s="2">
        <v>50</v>
      </c>
      <c r="H26" s="2">
        <v>10</v>
      </c>
      <c r="I26" s="49">
        <v>315</v>
      </c>
      <c r="J26" s="49">
        <v>174</v>
      </c>
      <c r="K26" s="49">
        <v>2</v>
      </c>
      <c r="L26" s="49"/>
      <c r="M26" s="3"/>
    </row>
    <row r="27" spans="1:13" s="4" customFormat="1" ht="16.5" thickBot="1" x14ac:dyDescent="0.3">
      <c r="A27" s="26" t="s">
        <v>5</v>
      </c>
      <c r="B27" s="2">
        <v>0</v>
      </c>
      <c r="C27" s="2">
        <v>410</v>
      </c>
      <c r="D27" s="2">
        <v>102</v>
      </c>
      <c r="E27" s="2">
        <v>0</v>
      </c>
      <c r="F27" s="2">
        <v>0</v>
      </c>
      <c r="G27" s="2">
        <v>50</v>
      </c>
      <c r="H27" s="2">
        <v>10</v>
      </c>
      <c r="I27" s="49">
        <v>346</v>
      </c>
      <c r="J27" s="49">
        <v>133</v>
      </c>
      <c r="K27" s="49">
        <v>0</v>
      </c>
      <c r="L27" s="49"/>
      <c r="M27" s="3"/>
    </row>
    <row r="28" spans="1:13" s="4" customFormat="1" ht="16.5" thickBot="1" x14ac:dyDescent="0.3">
      <c r="A28" s="26" t="s">
        <v>6</v>
      </c>
      <c r="B28" s="2">
        <v>0</v>
      </c>
      <c r="C28" s="2">
        <v>263</v>
      </c>
      <c r="D28" s="2">
        <v>90</v>
      </c>
      <c r="E28" s="2">
        <v>0</v>
      </c>
      <c r="F28" s="2">
        <v>0</v>
      </c>
      <c r="G28" s="2">
        <v>234</v>
      </c>
      <c r="H28" s="2">
        <v>10</v>
      </c>
      <c r="I28" s="49">
        <v>308</v>
      </c>
      <c r="J28" s="49">
        <v>118</v>
      </c>
      <c r="K28" s="49">
        <v>0</v>
      </c>
      <c r="L28" s="49"/>
      <c r="M28" s="3"/>
    </row>
    <row r="29" spans="1:13" s="4" customFormat="1" ht="16.5" thickBot="1" x14ac:dyDescent="0.3">
      <c r="A29" s="5" t="s">
        <v>7</v>
      </c>
      <c r="B29" s="3">
        <f t="shared" ref="B29:F29" si="2">SUM(B25:B28)</f>
        <v>1474</v>
      </c>
      <c r="C29" s="3">
        <f t="shared" si="2"/>
        <v>1216</v>
      </c>
      <c r="D29" s="3">
        <f t="shared" si="2"/>
        <v>292</v>
      </c>
      <c r="E29" s="3">
        <f t="shared" si="2"/>
        <v>128</v>
      </c>
      <c r="F29" s="3">
        <f t="shared" si="2"/>
        <v>0</v>
      </c>
      <c r="G29" s="3">
        <f t="shared" ref="G29:H29" si="3">SUM(G25:G28)</f>
        <v>334</v>
      </c>
      <c r="H29" s="3">
        <f t="shared" si="3"/>
        <v>40</v>
      </c>
      <c r="I29" s="3">
        <f t="shared" ref="I29:K29" si="4">SUM(I25:I28)</f>
        <v>972</v>
      </c>
      <c r="J29" s="3">
        <f t="shared" si="4"/>
        <v>430</v>
      </c>
      <c r="K29" s="3">
        <f t="shared" si="4"/>
        <v>2</v>
      </c>
      <c r="L29" s="3"/>
      <c r="M29" s="6"/>
    </row>
    <row r="30" spans="1:13" s="4" customFormat="1" ht="15.75" x14ac:dyDescent="0.25">
      <c r="A30" s="55" t="s">
        <v>19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34"/>
    </row>
    <row r="31" spans="1:13" s="4" customFormat="1" ht="15.75" x14ac:dyDescent="0.25">
      <c r="A31" s="30" t="s">
        <v>22</v>
      </c>
      <c r="B31" s="35">
        <v>20</v>
      </c>
      <c r="C31" s="35">
        <v>250</v>
      </c>
      <c r="D31" s="35">
        <v>250</v>
      </c>
      <c r="E31" s="35">
        <v>106</v>
      </c>
      <c r="F31" s="36"/>
      <c r="G31" s="35">
        <v>106</v>
      </c>
      <c r="H31" s="33">
        <v>2</v>
      </c>
      <c r="I31" s="33">
        <v>2</v>
      </c>
      <c r="J31" s="33">
        <v>2</v>
      </c>
      <c r="K31" s="33">
        <v>53</v>
      </c>
      <c r="L31" s="33">
        <v>12</v>
      </c>
      <c r="M31" s="37"/>
    </row>
    <row r="32" spans="1:13" s="4" customFormat="1" ht="16.5" thickBot="1" x14ac:dyDescent="0.3">
      <c r="A32" s="31" t="s">
        <v>20</v>
      </c>
      <c r="B32" s="38">
        <f>B31*B30*B29</f>
        <v>0</v>
      </c>
      <c r="C32" s="38">
        <f>C31*C30*C29</f>
        <v>0</v>
      </c>
      <c r="D32" s="38">
        <f>D31*D30*D29</f>
        <v>0</v>
      </c>
      <c r="E32" s="38">
        <f>E31*E30*E29</f>
        <v>0</v>
      </c>
      <c r="F32" s="39"/>
      <c r="G32" s="38">
        <f>G31*G30*G29</f>
        <v>0</v>
      </c>
      <c r="H32" s="32">
        <f>H31*H30*H29</f>
        <v>0</v>
      </c>
      <c r="I32" s="38">
        <f>I31*I30*I29</f>
        <v>0</v>
      </c>
      <c r="J32" s="32">
        <f>J31*J30*J29</f>
        <v>0</v>
      </c>
      <c r="K32" s="38">
        <f>K31*K30*K29</f>
        <v>0</v>
      </c>
      <c r="L32" s="32">
        <f>L31*L30</f>
        <v>0</v>
      </c>
      <c r="M32" s="40">
        <f>SUM(B32:L32)</f>
        <v>0</v>
      </c>
    </row>
    <row r="33" spans="1:24" s="4" customFormat="1" ht="15.75" x14ac:dyDescent="0.25">
      <c r="A33" s="80"/>
      <c r="B33" s="80"/>
      <c r="C33" s="80"/>
      <c r="D33" s="59"/>
      <c r="E33" s="59"/>
      <c r="F33" s="60"/>
      <c r="G33" s="59"/>
      <c r="H33" s="61"/>
      <c r="I33" s="59"/>
      <c r="J33" s="61"/>
      <c r="K33" s="59"/>
      <c r="L33" s="61"/>
      <c r="M33" s="62"/>
    </row>
    <row r="34" spans="1:24" s="4" customFormat="1" ht="15.75" x14ac:dyDescent="0.25">
      <c r="A34" s="24"/>
      <c r="B34" s="24"/>
      <c r="C34" s="24"/>
      <c r="D34" s="59"/>
      <c r="E34" s="59"/>
      <c r="F34" s="60"/>
      <c r="G34" s="59"/>
      <c r="H34" s="61"/>
      <c r="I34" s="59"/>
      <c r="J34" s="61"/>
      <c r="K34" s="59"/>
      <c r="L34" s="61"/>
      <c r="M34" s="62"/>
    </row>
    <row r="35" spans="1:24" ht="15.75" thickBot="1" x14ac:dyDescent="0.3"/>
    <row r="36" spans="1:24" ht="18.75" x14ac:dyDescent="0.3">
      <c r="A36" s="41"/>
      <c r="B36" s="43" t="s">
        <v>23</v>
      </c>
      <c r="C36" s="42" t="s">
        <v>24</v>
      </c>
      <c r="D36" s="97"/>
      <c r="E36" s="98"/>
      <c r="F36" s="99"/>
      <c r="G36" s="100"/>
      <c r="H36" s="42"/>
      <c r="I36" s="42"/>
      <c r="J36" s="42"/>
      <c r="K36" s="44" t="s">
        <v>7</v>
      </c>
      <c r="L36" s="117" t="s">
        <v>36</v>
      </c>
      <c r="M36" s="118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4.25" customHeight="1" thickBot="1" x14ac:dyDescent="0.35">
      <c r="A37" s="48" t="s">
        <v>25</v>
      </c>
      <c r="B37" s="46">
        <f>M17</f>
        <v>0</v>
      </c>
      <c r="C37" s="45">
        <f>M32</f>
        <v>0</v>
      </c>
      <c r="D37" s="95"/>
      <c r="E37" s="96"/>
      <c r="F37" s="95"/>
      <c r="G37" s="96"/>
      <c r="H37" s="45"/>
      <c r="I37" s="45"/>
      <c r="J37" s="45"/>
      <c r="K37" s="47">
        <f>C37+B37</f>
        <v>0</v>
      </c>
      <c r="L37" s="63"/>
      <c r="M37" s="64">
        <f>(K37/12)*23</f>
        <v>0</v>
      </c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x14ac:dyDescent="0.25">
      <c r="A38" s="11"/>
      <c r="B38" s="10"/>
      <c r="C38" s="9"/>
      <c r="E38" s="10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x14ac:dyDescent="0.25">
      <c r="A39" s="11"/>
      <c r="B39" s="10"/>
      <c r="C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9"/>
      <c r="R39" s="10"/>
      <c r="S39" s="10"/>
      <c r="T39" s="10"/>
      <c r="U39" s="10"/>
      <c r="V39" s="10"/>
      <c r="W39" s="10"/>
      <c r="X39" s="10"/>
    </row>
    <row r="40" spans="1:24" x14ac:dyDescent="0.25">
      <c r="A40" s="11"/>
      <c r="B40" s="10"/>
      <c r="C40" s="9"/>
      <c r="E40" s="10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s="9" customFormat="1" x14ac:dyDescent="0.25">
      <c r="A41" s="12"/>
    </row>
    <row r="42" spans="1:24" x14ac:dyDescent="0.25">
      <c r="D42" s="9"/>
      <c r="E42" s="9"/>
    </row>
  </sheetData>
  <mergeCells count="51">
    <mergeCell ref="L36:M36"/>
    <mergeCell ref="A1:M1"/>
    <mergeCell ref="L6:L7"/>
    <mergeCell ref="L8:L9"/>
    <mergeCell ref="H6:H7"/>
    <mergeCell ref="G8:G9"/>
    <mergeCell ref="H8:H9"/>
    <mergeCell ref="K6:K7"/>
    <mergeCell ref="A8:A9"/>
    <mergeCell ref="B8:B9"/>
    <mergeCell ref="C8:C9"/>
    <mergeCell ref="D8:D9"/>
    <mergeCell ref="E8:E9"/>
    <mergeCell ref="I8:I9"/>
    <mergeCell ref="J8:J9"/>
    <mergeCell ref="K8:K9"/>
    <mergeCell ref="L23:L24"/>
    <mergeCell ref="L21:L22"/>
    <mergeCell ref="G21:G22"/>
    <mergeCell ref="H21:H22"/>
    <mergeCell ref="G23:G24"/>
    <mergeCell ref="H23:H24"/>
    <mergeCell ref="K21:K22"/>
    <mergeCell ref="I23:I24"/>
    <mergeCell ref="J23:J24"/>
    <mergeCell ref="K23:K24"/>
    <mergeCell ref="J21:J22"/>
    <mergeCell ref="I21:I22"/>
    <mergeCell ref="I6:I7"/>
    <mergeCell ref="J6:J7"/>
    <mergeCell ref="G6:G7"/>
    <mergeCell ref="D37:E37"/>
    <mergeCell ref="F37:G37"/>
    <mergeCell ref="D36:E36"/>
    <mergeCell ref="F36:G36"/>
    <mergeCell ref="F21:F22"/>
    <mergeCell ref="E6:E7"/>
    <mergeCell ref="F6:F7"/>
    <mergeCell ref="A2:E2"/>
    <mergeCell ref="A18:C18"/>
    <mergeCell ref="A33:C33"/>
    <mergeCell ref="A21:A22"/>
    <mergeCell ref="B21:B22"/>
    <mergeCell ref="E21:E22"/>
    <mergeCell ref="A23:A24"/>
    <mergeCell ref="B23:B24"/>
    <mergeCell ref="C23:C24"/>
    <mergeCell ref="D23:D24"/>
    <mergeCell ref="E23:E24"/>
    <mergeCell ref="A6:A7"/>
    <mergeCell ref="B6:B7"/>
  </mergeCells>
  <pageMargins left="0.23622047244094491" right="0.15748031496062992" top="0.51181102362204722" bottom="0.39370078740157483" header="0.31496062992125984" footer="0.31496062992125984"/>
  <pageSetup paperSize="9" scale="80" orientation="landscape" r:id="rId1"/>
  <headerFooter>
    <oddFooter>&amp;CPříloha č.4 Tabulka stanovení ceny&amp;R&amp;P/&amp;N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2" sqref="A2"/>
    </sheetView>
  </sheetViews>
  <sheetFormatPr defaultRowHeight="15" x14ac:dyDescent="0.25"/>
  <cols>
    <col min="1" max="1" width="55.42578125" customWidth="1"/>
    <col min="2" max="2" width="14.140625" customWidth="1"/>
    <col min="3" max="3" width="17.7109375" customWidth="1"/>
    <col min="4" max="4" width="18.28515625" customWidth="1"/>
    <col min="5" max="5" width="9.140625" customWidth="1"/>
  </cols>
  <sheetData>
    <row r="1" spans="1:4" ht="19.5" thickBot="1" x14ac:dyDescent="0.35">
      <c r="A1" s="119" t="s">
        <v>54</v>
      </c>
      <c r="B1" s="119"/>
      <c r="C1" s="119"/>
      <c r="D1" s="119"/>
    </row>
    <row r="2" spans="1:4" ht="18.75" x14ac:dyDescent="0.3">
      <c r="A2" s="56"/>
      <c r="B2" s="57" t="s">
        <v>31</v>
      </c>
      <c r="C2" s="58"/>
      <c r="D2" s="58"/>
    </row>
    <row r="3" spans="1:4" s="4" customFormat="1" ht="15.75" customHeight="1" x14ac:dyDescent="0.25">
      <c r="A3" s="8"/>
    </row>
    <row r="4" spans="1:4" s="4" customFormat="1" ht="15.75" customHeight="1" x14ac:dyDescent="0.25">
      <c r="A4" s="8"/>
    </row>
    <row r="5" spans="1:4" s="4" customFormat="1" ht="16.5" thickBot="1" x14ac:dyDescent="0.3">
      <c r="A5" s="7" t="s">
        <v>37</v>
      </c>
    </row>
    <row r="6" spans="1:4" s="16" customFormat="1" ht="15" customHeight="1" x14ac:dyDescent="0.25">
      <c r="A6" s="120" t="s">
        <v>38</v>
      </c>
      <c r="B6" s="105" t="s">
        <v>39</v>
      </c>
      <c r="C6" s="105" t="s">
        <v>40</v>
      </c>
      <c r="D6" s="105" t="s">
        <v>41</v>
      </c>
    </row>
    <row r="7" spans="1:4" s="16" customFormat="1" ht="15.75" thickBot="1" x14ac:dyDescent="0.3">
      <c r="A7" s="121"/>
      <c r="B7" s="106"/>
      <c r="C7" s="106"/>
      <c r="D7" s="106"/>
    </row>
    <row r="8" spans="1:4" s="4" customFormat="1" ht="16.5" thickBot="1" x14ac:dyDescent="0.3">
      <c r="A8" s="65" t="s">
        <v>42</v>
      </c>
      <c r="B8" s="55"/>
      <c r="C8" s="2">
        <v>16152</v>
      </c>
      <c r="D8" s="2">
        <f>C8*B8</f>
        <v>0</v>
      </c>
    </row>
    <row r="9" spans="1:4" s="4" customFormat="1" ht="16.5" thickBot="1" x14ac:dyDescent="0.3">
      <c r="A9" s="65" t="s">
        <v>42</v>
      </c>
      <c r="B9" s="55"/>
      <c r="C9" s="2">
        <v>16152</v>
      </c>
      <c r="D9" s="2">
        <f>C9*B9</f>
        <v>0</v>
      </c>
    </row>
    <row r="10" spans="1:4" s="4" customFormat="1" ht="16.5" thickBot="1" x14ac:dyDescent="0.3">
      <c r="A10" s="65" t="s">
        <v>43</v>
      </c>
      <c r="B10" s="67"/>
      <c r="C10" s="2">
        <v>600</v>
      </c>
      <c r="D10" s="2">
        <f>C10*B10</f>
        <v>0</v>
      </c>
    </row>
    <row r="11" spans="1:4" s="4" customFormat="1" ht="16.5" thickBot="1" x14ac:dyDescent="0.3">
      <c r="A11" s="68" t="s">
        <v>43</v>
      </c>
      <c r="B11" s="67"/>
      <c r="C11" s="69">
        <v>600</v>
      </c>
      <c r="D11" s="69">
        <f>C11*B11</f>
        <v>0</v>
      </c>
    </row>
    <row r="12" spans="1:4" s="4" customFormat="1" ht="15.75" x14ac:dyDescent="0.25">
      <c r="A12" s="70"/>
      <c r="B12" s="71"/>
      <c r="C12" s="71"/>
      <c r="D12" s="71"/>
    </row>
    <row r="13" spans="1:4" s="4" customFormat="1" ht="16.5" thickBot="1" x14ac:dyDescent="0.3">
      <c r="A13" s="5" t="s">
        <v>36</v>
      </c>
      <c r="B13" s="5"/>
      <c r="C13" s="72"/>
      <c r="D13" s="73">
        <f>SUM(D8:D12)</f>
        <v>0</v>
      </c>
    </row>
    <row r="14" spans="1:4" s="9" customFormat="1" x14ac:dyDescent="0.25">
      <c r="A14" s="12"/>
    </row>
    <row r="15" spans="1:4" x14ac:dyDescent="0.25">
      <c r="C15" s="9"/>
    </row>
  </sheetData>
  <mergeCells count="5">
    <mergeCell ref="A1:D1"/>
    <mergeCell ref="A6:A7"/>
    <mergeCell ref="B6:B7"/>
    <mergeCell ref="C6:C7"/>
    <mergeCell ref="D6:D7"/>
  </mergeCells>
  <pageMargins left="0.7" right="0.7" top="0.78740157499999996" bottom="0.78740157499999996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C23" sqref="C23"/>
    </sheetView>
  </sheetViews>
  <sheetFormatPr defaultRowHeight="15" x14ac:dyDescent="0.25"/>
  <cols>
    <col min="1" max="1" width="55.42578125" customWidth="1"/>
    <col min="2" max="2" width="21.5703125" customWidth="1"/>
    <col min="3" max="3" width="24.85546875" customWidth="1"/>
    <col min="4" max="4" width="25.42578125" customWidth="1"/>
    <col min="5" max="5" width="9.140625" customWidth="1"/>
  </cols>
  <sheetData>
    <row r="1" spans="1:4" ht="18.75" x14ac:dyDescent="0.3">
      <c r="A1" s="119" t="s">
        <v>50</v>
      </c>
      <c r="B1" s="119"/>
      <c r="C1" s="119"/>
      <c r="D1" s="119"/>
    </row>
    <row r="2" spans="1:4" s="4" customFormat="1" ht="15.75" customHeight="1" x14ac:dyDescent="0.25">
      <c r="A2" s="8"/>
    </row>
    <row r="3" spans="1:4" s="4" customFormat="1" ht="15.75" customHeight="1" x14ac:dyDescent="0.25">
      <c r="A3" s="8"/>
    </row>
    <row r="4" spans="1:4" s="4" customFormat="1" ht="16.5" thickBot="1" x14ac:dyDescent="0.3">
      <c r="A4" s="7" t="s">
        <v>51</v>
      </c>
    </row>
    <row r="5" spans="1:4" s="16" customFormat="1" ht="15" customHeight="1" x14ac:dyDescent="0.25">
      <c r="A5" s="120"/>
      <c r="B5" s="105" t="s">
        <v>44</v>
      </c>
      <c r="C5" s="105" t="s">
        <v>45</v>
      </c>
      <c r="D5" s="105" t="s">
        <v>46</v>
      </c>
    </row>
    <row r="6" spans="1:4" s="16" customFormat="1" ht="15.75" thickBot="1" x14ac:dyDescent="0.3">
      <c r="A6" s="121"/>
      <c r="B6" s="106"/>
      <c r="C6" s="106"/>
      <c r="D6" s="106"/>
    </row>
    <row r="7" spans="1:4" s="4" customFormat="1" ht="29.25" customHeight="1" thickBot="1" x14ac:dyDescent="0.3">
      <c r="A7" s="65" t="s">
        <v>47</v>
      </c>
      <c r="B7" s="78">
        <f>'plochy k VZ k doplněnícenyuklid'!M37</f>
        <v>0</v>
      </c>
      <c r="C7" s="74">
        <f>B7*0.21</f>
        <v>0</v>
      </c>
      <c r="D7" s="74"/>
    </row>
    <row r="8" spans="1:4" s="4" customFormat="1" ht="30" customHeight="1" thickBot="1" x14ac:dyDescent="0.3">
      <c r="A8" s="65" t="s">
        <v>48</v>
      </c>
      <c r="B8" s="78">
        <f>VZkdoplněnícenyostraha!D13</f>
        <v>0</v>
      </c>
      <c r="C8" s="74">
        <f>B8*0.21</f>
        <v>0</v>
      </c>
      <c r="D8" s="74"/>
    </row>
    <row r="9" spans="1:4" s="4" customFormat="1" ht="15.75" x14ac:dyDescent="0.25">
      <c r="A9" s="70"/>
      <c r="B9" s="75"/>
      <c r="C9" s="75"/>
      <c r="D9" s="75"/>
    </row>
    <row r="10" spans="1:4" s="4" customFormat="1" ht="31.5" customHeight="1" thickBot="1" x14ac:dyDescent="0.3">
      <c r="A10" s="5" t="s">
        <v>49</v>
      </c>
      <c r="B10" s="76">
        <f>SUM(B7:B8)</f>
        <v>0</v>
      </c>
      <c r="C10" s="76">
        <f>SUM(C7:C8)</f>
        <v>0</v>
      </c>
      <c r="D10" s="77">
        <f>B10+C10</f>
        <v>0</v>
      </c>
    </row>
    <row r="11" spans="1:4" s="9" customFormat="1" x14ac:dyDescent="0.25">
      <c r="A11" s="12"/>
    </row>
    <row r="12" spans="1:4" x14ac:dyDescent="0.25">
      <c r="C12" s="9"/>
    </row>
  </sheetData>
  <mergeCells count="5">
    <mergeCell ref="A1:D1"/>
    <mergeCell ref="A5:A6"/>
    <mergeCell ref="B5:B6"/>
    <mergeCell ref="C5:C6"/>
    <mergeCell ref="D5:D6"/>
  </mergeCells>
  <pageMargins left="0.7" right="0.7" top="0.78740157499999996" bottom="0.78740157499999996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plochy k VZ k doplněnícenyuklid</vt:lpstr>
      <vt:lpstr>VZkdoplněnícenyostraha</vt:lpstr>
      <vt:lpstr>Cena celkem</vt:lpstr>
      <vt:lpstr>'Cena celkem'!Oblast_tisku</vt:lpstr>
      <vt:lpstr>'plochy k VZ k doplněnícenyuklid'!Oblast_tisku</vt:lpstr>
      <vt:lpstr>VZkdoplněnícenyostraha!Oblast_tisku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Juroková</dc:creator>
  <cp:lastModifiedBy>Horuta Martin</cp:lastModifiedBy>
  <cp:lastPrinted>2016-09-21T08:36:31Z</cp:lastPrinted>
  <dcterms:created xsi:type="dcterms:W3CDTF">2015-07-10T10:15:35Z</dcterms:created>
  <dcterms:modified xsi:type="dcterms:W3CDTF">2016-09-21T08:37:21Z</dcterms:modified>
</cp:coreProperties>
</file>